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29838DED-C8DA-48FA-BEA1-2EF363E22D47}" xr6:coauthVersionLast="45" xr6:coauthVersionMax="45" xr10:uidLastSave="{00000000-0000-0000-0000-000000000000}"/>
  <bookViews>
    <workbookView xWindow="-120" yWindow="-120" windowWidth="29040" windowHeight="15840" xr2:uid="{60EB0CF4-E5B6-47F3-ADA1-70C8A4C9850B}"/>
  </bookViews>
  <sheets>
    <sheet name="Example W8.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F4" i="2" s="1"/>
  <c r="D5" i="2"/>
  <c r="F5" i="2" s="1"/>
  <c r="D6" i="2"/>
  <c r="F6" i="2" s="1"/>
  <c r="D7" i="2"/>
  <c r="F7" i="2" s="1"/>
  <c r="D8" i="2"/>
  <c r="F8" i="2"/>
  <c r="D9" i="2"/>
  <c r="F9" i="2" s="1"/>
  <c r="D10" i="2"/>
  <c r="F10" i="2" s="1"/>
  <c r="D11" i="2"/>
  <c r="F11" i="2" s="1"/>
  <c r="D12" i="2"/>
  <c r="F12" i="2"/>
  <c r="D13" i="2"/>
  <c r="F13" i="2" s="1"/>
  <c r="D14" i="2"/>
  <c r="F14" i="2" s="1"/>
  <c r="D15" i="2"/>
  <c r="F15" i="2" s="1"/>
  <c r="D16" i="2"/>
  <c r="F16" i="2" s="1"/>
  <c r="D17" i="2"/>
  <c r="F17" i="2" s="1"/>
  <c r="D18" i="2"/>
  <c r="F18" i="2"/>
  <c r="D19" i="2"/>
  <c r="F19" i="2" s="1"/>
  <c r="D20" i="2"/>
  <c r="F20" i="2" s="1"/>
  <c r="D21" i="2"/>
  <c r="F21" i="2" s="1"/>
  <c r="D22" i="2"/>
  <c r="F22" i="2"/>
  <c r="D23" i="2"/>
  <c r="F23" i="2" s="1"/>
  <c r="D24" i="2"/>
  <c r="F24" i="2" s="1"/>
  <c r="E25" i="2"/>
  <c r="E26" i="2"/>
  <c r="E27" i="2"/>
  <c r="E28" i="2"/>
  <c r="E29" i="2"/>
  <c r="E30" i="2"/>
  <c r="E31" i="2"/>
  <c r="E32" i="2"/>
  <c r="E33" i="2"/>
  <c r="G9" i="2" l="1"/>
  <c r="G23" i="2"/>
  <c r="G6" i="2"/>
  <c r="G8" i="2"/>
  <c r="G20" i="2"/>
  <c r="G13" i="2"/>
  <c r="G17" i="2"/>
  <c r="G21" i="2"/>
  <c r="G10" i="2"/>
  <c r="G5" i="2"/>
  <c r="G18" i="2"/>
  <c r="G22" i="2"/>
  <c r="G7" i="2"/>
  <c r="G15" i="2"/>
  <c r="G14" i="2"/>
  <c r="G11" i="2"/>
  <c r="G16" i="2"/>
  <c r="G4" i="2"/>
  <c r="G12" i="2"/>
  <c r="G24" i="2"/>
  <c r="G19" i="2"/>
  <c r="H7" i="2" l="1"/>
  <c r="I8" i="2"/>
  <c r="H13" i="2"/>
  <c r="I5" i="2"/>
  <c r="I13" i="2"/>
  <c r="H6" i="2"/>
  <c r="I7" i="2"/>
  <c r="H14" i="2"/>
  <c r="I14" i="2"/>
  <c r="H4" i="2"/>
  <c r="H5" i="2"/>
  <c r="I6" i="2"/>
  <c r="H12" i="2"/>
  <c r="I4" i="2"/>
  <c r="H11" i="2"/>
  <c r="I12" i="2"/>
  <c r="H10" i="2"/>
  <c r="I11" i="2"/>
  <c r="H9" i="2"/>
  <c r="I10" i="2"/>
  <c r="H8" i="2"/>
  <c r="I9" i="2"/>
  <c r="K7" i="2" l="1"/>
  <c r="J7" i="2"/>
  <c r="J13" i="2"/>
  <c r="K13" i="2"/>
  <c r="K10" i="2"/>
  <c r="J10" i="2"/>
  <c r="J6" i="2"/>
  <c r="K6" i="2"/>
  <c r="J5" i="2"/>
  <c r="K5" i="2"/>
  <c r="J4" i="2"/>
  <c r="K4" i="2"/>
  <c r="J11" i="2"/>
  <c r="K11" i="2"/>
  <c r="J8" i="2"/>
  <c r="K8" i="2"/>
  <c r="J12" i="2"/>
  <c r="K12" i="2"/>
  <c r="J9" i="2"/>
  <c r="K9" i="2"/>
  <c r="K14" i="2"/>
  <c r="J14" i="2"/>
</calcChain>
</file>

<file path=xl/sharedStrings.xml><?xml version="1.0" encoding="utf-8"?>
<sst xmlns="http://schemas.openxmlformats.org/spreadsheetml/2006/main" count="14" uniqueCount="14">
  <si>
    <t>-CI</t>
  </si>
  <si>
    <t>+CI</t>
  </si>
  <si>
    <t>SE</t>
  </si>
  <si>
    <t>ACF</t>
  </si>
  <si>
    <t>Errors</t>
  </si>
  <si>
    <t>Forecast</t>
  </si>
  <si>
    <t>Trend</t>
  </si>
  <si>
    <t>Brent oil</t>
  </si>
  <si>
    <t>Period</t>
  </si>
  <si>
    <t>Date</t>
  </si>
  <si>
    <t>b=</t>
  </si>
  <si>
    <t>c=</t>
  </si>
  <si>
    <t>Example Europe Brent Spot Price FOB (Dollars per Barrel)</t>
  </si>
  <si>
    <t>Deviation from 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</si>
</sst>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-yyyy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/>
    <xf numFmtId="2" fontId="2" fillId="0" borderId="0" xfId="1" applyNumberFormat="1" applyFont="1" applyBorder="1"/>
    <xf numFmtId="1" fontId="2" fillId="0" borderId="0" xfId="1" applyNumberFormat="1" applyFont="1"/>
    <xf numFmtId="0" fontId="3" fillId="0" borderId="0" xfId="1" applyFont="1" applyFill="1" applyBorder="1" applyAlignment="1">
      <alignment horizontal="center"/>
    </xf>
    <xf numFmtId="0" fontId="2" fillId="0" borderId="0" xfId="1" applyFont="1" applyBorder="1"/>
    <xf numFmtId="164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2" fontId="2" fillId="0" borderId="1" xfId="1" quotePrefix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2" fontId="2" fillId="0" borderId="2" xfId="1" quotePrefix="1" applyNumberFormat="1" applyFont="1" applyBorder="1" applyAlignment="1">
      <alignment horizontal="center"/>
    </xf>
    <xf numFmtId="0" fontId="2" fillId="0" borderId="1" xfId="1" applyFont="1" applyBorder="1"/>
    <xf numFmtId="2" fontId="2" fillId="0" borderId="1" xfId="1" quotePrefix="1" applyNumberFormat="1" applyFont="1" applyBorder="1"/>
    <xf numFmtId="0" fontId="2" fillId="0" borderId="1" xfId="1" quotePrefix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2" fontId="2" fillId="0" borderId="1" xfId="1" quotePrefix="1" applyNumberFormat="1" applyFont="1" applyFill="1" applyBorder="1" applyAlignment="1">
      <alignment horizontal="center"/>
    </xf>
    <xf numFmtId="2" fontId="2" fillId="0" borderId="1" xfId="1" applyNumberFormat="1" applyFont="1" applyBorder="1"/>
    <xf numFmtId="0" fontId="3" fillId="2" borderId="1" xfId="1" applyNumberFormat="1" applyFont="1" applyFill="1" applyBorder="1" applyAlignment="1">
      <alignment horizontal="center"/>
    </xf>
    <xf numFmtId="0" fontId="3" fillId="2" borderId="1" xfId="1" quotePrefix="1" applyNumberFormat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</cellXfs>
  <cellStyles count="2">
    <cellStyle name="Normal" xfId="0" builtinId="0"/>
    <cellStyle name="Normal 2" xfId="1" xr:uid="{2F72D7A5-C981-4C8E-B639-CA91B91319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W8.1'!$C$3</c:f>
              <c:strCache>
                <c:ptCount val="1"/>
                <c:pt idx="0">
                  <c:v>Brent oil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forward val="9"/>
            <c:dispRSqr val="1"/>
            <c:dispEq val="1"/>
            <c:trendlineLbl>
              <c:layout>
                <c:manualLayout>
                  <c:x val="1.4468941382327209E-2"/>
                  <c:y val="-0.1439351851851851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val>
            <c:numRef>
              <c:f>'Example W8.1'!$C$4:$C$24</c:f>
              <c:numCache>
                <c:formatCode>General</c:formatCode>
                <c:ptCount val="21"/>
                <c:pt idx="0">
                  <c:v>30.7</c:v>
                </c:pt>
                <c:pt idx="1">
                  <c:v>32.18</c:v>
                </c:pt>
                <c:pt idx="2">
                  <c:v>38.21</c:v>
                </c:pt>
                <c:pt idx="3">
                  <c:v>41.58</c:v>
                </c:pt>
                <c:pt idx="4">
                  <c:v>46.74</c:v>
                </c:pt>
                <c:pt idx="5">
                  <c:v>48.25</c:v>
                </c:pt>
                <c:pt idx="6">
                  <c:v>44.95</c:v>
                </c:pt>
                <c:pt idx="7">
                  <c:v>45.84</c:v>
                </c:pt>
                <c:pt idx="8">
                  <c:v>46.57</c:v>
                </c:pt>
                <c:pt idx="9">
                  <c:v>49.52</c:v>
                </c:pt>
                <c:pt idx="10">
                  <c:v>44.73</c:v>
                </c:pt>
                <c:pt idx="11">
                  <c:v>53.29</c:v>
                </c:pt>
                <c:pt idx="12">
                  <c:v>54.58</c:v>
                </c:pt>
                <c:pt idx="13">
                  <c:v>54.87</c:v>
                </c:pt>
                <c:pt idx="14">
                  <c:v>51.59</c:v>
                </c:pt>
                <c:pt idx="15">
                  <c:v>52.31</c:v>
                </c:pt>
                <c:pt idx="16">
                  <c:v>50.33</c:v>
                </c:pt>
                <c:pt idx="17">
                  <c:v>46.37</c:v>
                </c:pt>
                <c:pt idx="18">
                  <c:v>48.48</c:v>
                </c:pt>
                <c:pt idx="19">
                  <c:v>51.7</c:v>
                </c:pt>
                <c:pt idx="20">
                  <c:v>56.15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148-4CF9-B471-4790ADC75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3245952"/>
        <c:axId val="554789768"/>
      </c:lineChart>
      <c:catAx>
        <c:axId val="553245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89768"/>
        <c:crosses val="autoZero"/>
        <c:auto val="1"/>
        <c:lblAlgn val="ctr"/>
        <c:lblOffset val="100"/>
        <c:noMultiLvlLbl val="0"/>
      </c:catAx>
      <c:valAx>
        <c:axId val="554789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324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'Example W8.1'!$F$3</c:f>
              <c:strCache>
                <c:ptCount val="1"/>
                <c:pt idx="0">
                  <c:v>Errors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'Example W8.1'!$F$4:$F$24</c:f>
              <c:numCache>
                <c:formatCode>0.00</c:formatCode>
                <c:ptCount val="21"/>
                <c:pt idx="0">
                  <c:v>-0.21199999999999974</c:v>
                </c:pt>
                <c:pt idx="1">
                  <c:v>-3.9219395144425917</c:v>
                </c:pt>
                <c:pt idx="2">
                  <c:v>-0.92785951140246681</c:v>
                </c:pt>
                <c:pt idx="3">
                  <c:v>0.2881209711148216</c:v>
                </c:pt>
                <c:pt idx="4">
                  <c:v>3.7773336306496788</c:v>
                </c:pt>
                <c:pt idx="5">
                  <c:v>3.92220097415494</c:v>
                </c:pt>
                <c:pt idx="6">
                  <c:v>-0.53200224105165717</c:v>
                </c:pt>
                <c:pt idx="7">
                  <c:v>-0.64181854332776567</c:v>
                </c:pt>
                <c:pt idx="8">
                  <c:v>-0.79371902280494311</c:v>
                </c:pt>
                <c:pt idx="9">
                  <c:v>1.3673941162070875</c:v>
                </c:pt>
                <c:pt idx="10">
                  <c:v>-4.1362408550778014</c:v>
                </c:pt>
                <c:pt idx="11">
                  <c:v>3.7722614597123467</c:v>
                </c:pt>
                <c:pt idx="12">
                  <c:v>4.4629416860067437</c:v>
                </c:pt>
                <c:pt idx="13">
                  <c:v>4.1980582445057522</c:v>
                </c:pt>
                <c:pt idx="14">
                  <c:v>0.40147411924721155</c:v>
                </c:pt>
                <c:pt idx="15">
                  <c:v>0.63824194222964081</c:v>
                </c:pt>
                <c:pt idx="16">
                  <c:v>-1.7956849136209172</c:v>
                </c:pt>
                <c:pt idx="17">
                  <c:v>-6.1836585372475312</c:v>
                </c:pt>
                <c:pt idx="18">
                  <c:v>-4.4784868565087237</c:v>
                </c:pt>
                <c:pt idx="19">
                  <c:v>-1.6425453982354981</c:v>
                </c:pt>
                <c:pt idx="20">
                  <c:v>2.4421382475458699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8-4116-8C82-7D036D2D1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790552"/>
        <c:axId val="554790944"/>
      </c:lineChart>
      <c:catAx>
        <c:axId val="5547905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90944"/>
        <c:crosses val="autoZero"/>
        <c:auto val="1"/>
        <c:lblAlgn val="ctr"/>
        <c:lblOffset val="100"/>
        <c:noMultiLvlLbl val="0"/>
      </c:catAx>
      <c:valAx>
        <c:axId val="55479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90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Error Autocorrelations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'Example W8.1'!$H$3</c:f>
              <c:strCache>
                <c:ptCount val="1"/>
                <c:pt idx="0">
                  <c:v>ACF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'Example W8.1'!$H$4:$H$14</c:f>
              <c:numCache>
                <c:formatCode>0.00</c:formatCode>
                <c:ptCount val="11"/>
                <c:pt idx="0">
                  <c:v>0.39733947269129355</c:v>
                </c:pt>
                <c:pt idx="1">
                  <c:v>2.4315654286020522E-2</c:v>
                </c:pt>
                <c:pt idx="2">
                  <c:v>-0.30291278061870131</c:v>
                </c:pt>
                <c:pt idx="3">
                  <c:v>-0.27531962343029465</c:v>
                </c:pt>
                <c:pt idx="4">
                  <c:v>-0.38129303320221408</c:v>
                </c:pt>
                <c:pt idx="5">
                  <c:v>-0.22973941014395519</c:v>
                </c:pt>
                <c:pt idx="6">
                  <c:v>0.20488682734832483</c:v>
                </c:pt>
                <c:pt idx="7">
                  <c:v>0.25749218261129614</c:v>
                </c:pt>
                <c:pt idx="8">
                  <c:v>0.24757344240017051</c:v>
                </c:pt>
                <c:pt idx="9">
                  <c:v>-8.8415747137972914E-2</c:v>
                </c:pt>
                <c:pt idx="10">
                  <c:v>-8.4240201564558428E-2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2-4AE9-BBDE-98A24ACE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4791728"/>
        <c:axId val="554792120"/>
      </c:barChart>
      <c:lineChart>
        <c:grouping val="standard"/>
        <c:varyColors val="0"/>
        <c:ser>
          <c:idx val="1"/>
          <c:order val="1"/>
          <c:tx>
            <c:strRef>
              <c:f>'Example W8.1'!$J$3</c:f>
              <c:strCache>
                <c:ptCount val="1"/>
                <c:pt idx="0">
                  <c:v>+CI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'Example W8.1'!$J$4:$J$14</c:f>
              <c:numCache>
                <c:formatCode>0.00</c:formatCode>
                <c:ptCount val="11"/>
                <c:pt idx="0">
                  <c:v>0.42770706486254501</c:v>
                </c:pt>
                <c:pt idx="1">
                  <c:v>0.42770706486254501</c:v>
                </c:pt>
                <c:pt idx="2">
                  <c:v>0.42770706486254501</c:v>
                </c:pt>
                <c:pt idx="3">
                  <c:v>0.42770706486254501</c:v>
                </c:pt>
                <c:pt idx="4">
                  <c:v>0.42770706486254501</c:v>
                </c:pt>
                <c:pt idx="5">
                  <c:v>0.42770706486254501</c:v>
                </c:pt>
                <c:pt idx="6">
                  <c:v>0.42770706486254501</c:v>
                </c:pt>
                <c:pt idx="7">
                  <c:v>0.42770706486254501</c:v>
                </c:pt>
                <c:pt idx="8">
                  <c:v>0.42770706486254501</c:v>
                </c:pt>
                <c:pt idx="9">
                  <c:v>0.42770706486254501</c:v>
                </c:pt>
                <c:pt idx="10">
                  <c:v>0.42770706486254501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2-4AE9-BBDE-98A24ACE0B78}"/>
            </c:ext>
          </c:extLst>
        </c:ser>
        <c:ser>
          <c:idx val="2"/>
          <c:order val="2"/>
          <c:tx>
            <c:strRef>
              <c:f>'Example W8.1'!$K$3</c:f>
              <c:strCache>
                <c:ptCount val="1"/>
                <c:pt idx="0">
                  <c:v>-CI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'Example W8.1'!$K$4:$K$14</c:f>
              <c:numCache>
                <c:formatCode>0.00</c:formatCode>
                <c:ptCount val="11"/>
                <c:pt idx="0">
                  <c:v>-0.42770706486254501</c:v>
                </c:pt>
                <c:pt idx="1">
                  <c:v>-0.42770706486254501</c:v>
                </c:pt>
                <c:pt idx="2">
                  <c:v>-0.42770706486254501</c:v>
                </c:pt>
                <c:pt idx="3">
                  <c:v>-0.42770706486254501</c:v>
                </c:pt>
                <c:pt idx="4">
                  <c:v>-0.42770706486254501</c:v>
                </c:pt>
                <c:pt idx="5">
                  <c:v>-0.42770706486254501</c:v>
                </c:pt>
                <c:pt idx="6">
                  <c:v>-0.42770706486254501</c:v>
                </c:pt>
                <c:pt idx="7">
                  <c:v>-0.42770706486254501</c:v>
                </c:pt>
                <c:pt idx="8">
                  <c:v>-0.42770706486254501</c:v>
                </c:pt>
                <c:pt idx="9">
                  <c:v>-0.42770706486254501</c:v>
                </c:pt>
                <c:pt idx="10">
                  <c:v>-0.42770706486254501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2-4AE9-BBDE-98A24ACE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4791728"/>
        <c:axId val="554792120"/>
      </c:lineChart>
      <c:catAx>
        <c:axId val="554791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92120"/>
        <c:crosses val="autoZero"/>
        <c:auto val="1"/>
        <c:lblAlgn val="ctr"/>
        <c:lblOffset val="100"/>
        <c:noMultiLvlLbl val="0"/>
      </c:catAx>
      <c:valAx>
        <c:axId val="554792120"/>
        <c:scaling>
          <c:orientation val="minMax"/>
          <c:max val="1"/>
          <c:min val="-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791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17621</xdr:colOff>
      <xdr:row>1</xdr:row>
      <xdr:rowOff>182403</xdr:rowOff>
    </xdr:from>
    <xdr:to>
      <xdr:col>22</xdr:col>
      <xdr:colOff>11906</xdr:colOff>
      <xdr:row>22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BB3C1E-3ECA-4BDC-8088-0D1EB8D82B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573671</xdr:colOff>
      <xdr:row>2</xdr:row>
      <xdr:rowOff>3705</xdr:rowOff>
    </xdr:from>
    <xdr:to>
      <xdr:col>31</xdr:col>
      <xdr:colOff>440531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D5AF1E2-DEF1-4477-B4BD-A2BAE186F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10954</xdr:colOff>
      <xdr:row>25</xdr:row>
      <xdr:rowOff>40005</xdr:rowOff>
    </xdr:from>
    <xdr:to>
      <xdr:col>32</xdr:col>
      <xdr:colOff>11907</xdr:colOff>
      <xdr:row>44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CCD8980-6052-4461-8FC4-0E0C6F421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02118-A810-49A4-8BF1-83C9EBCCA7A6}">
  <sheetPr>
    <pageSetUpPr fitToPage="1"/>
  </sheetPr>
  <dimension ref="A1:K39"/>
  <sheetViews>
    <sheetView tabSelected="1" zoomScale="80" zoomScaleNormal="80" workbookViewId="0">
      <selection activeCell="A2" sqref="A2"/>
    </sheetView>
  </sheetViews>
  <sheetFormatPr defaultColWidth="8.85546875" defaultRowHeight="15" x14ac:dyDescent="0.25"/>
  <cols>
    <col min="1" max="1" width="10" style="1" bestFit="1" customWidth="1"/>
    <col min="2" max="2" width="12.28515625" style="1" customWidth="1"/>
    <col min="3" max="3" width="11.85546875" style="1" customWidth="1"/>
    <col min="4" max="4" width="13" style="1" customWidth="1"/>
    <col min="5" max="5" width="11" style="1" customWidth="1"/>
    <col min="6" max="6" width="13.28515625" style="1" customWidth="1"/>
    <col min="7" max="7" width="21.85546875" style="1" customWidth="1"/>
    <col min="8" max="11" width="9" style="1" bestFit="1" customWidth="1"/>
    <col min="12" max="16384" width="8.85546875" style="1"/>
  </cols>
  <sheetData>
    <row r="1" spans="1:11" x14ac:dyDescent="0.25">
      <c r="A1" s="1" t="s">
        <v>12</v>
      </c>
      <c r="H1" s="20" t="s">
        <v>11</v>
      </c>
      <c r="I1" s="12">
        <v>7.4874999999999998</v>
      </c>
    </row>
    <row r="2" spans="1:11" x14ac:dyDescent="0.25">
      <c r="A2" s="5"/>
      <c r="B2" s="5"/>
      <c r="C2" s="5"/>
      <c r="D2" s="5"/>
      <c r="G2" s="4"/>
      <c r="H2" s="20" t="s">
        <v>10</v>
      </c>
      <c r="I2" s="12">
        <v>30.911999999999999</v>
      </c>
    </row>
    <row r="3" spans="1:11" x14ac:dyDescent="0.25">
      <c r="A3" s="10" t="s">
        <v>9</v>
      </c>
      <c r="B3" s="10" t="s">
        <v>8</v>
      </c>
      <c r="C3" s="10" t="s">
        <v>7</v>
      </c>
      <c r="D3" s="10" t="s">
        <v>6</v>
      </c>
      <c r="E3" s="10" t="s">
        <v>5</v>
      </c>
      <c r="F3" s="10" t="s">
        <v>4</v>
      </c>
      <c r="G3" s="10" t="s">
        <v>13</v>
      </c>
      <c r="H3" s="18" t="s">
        <v>3</v>
      </c>
      <c r="I3" s="19" t="s">
        <v>2</v>
      </c>
      <c r="J3" s="19" t="s">
        <v>1</v>
      </c>
      <c r="K3" s="19" t="s">
        <v>0</v>
      </c>
    </row>
    <row r="4" spans="1:11" x14ac:dyDescent="0.25">
      <c r="A4" s="6">
        <v>42384</v>
      </c>
      <c r="B4" s="7">
        <v>1</v>
      </c>
      <c r="C4" s="8">
        <v>30.7</v>
      </c>
      <c r="D4" s="11">
        <f t="shared" ref="D4:D24" si="0">$I$1*LN(B4)+$I$2</f>
        <v>30.911999999999999</v>
      </c>
      <c r="E4" s="14"/>
      <c r="F4" s="17">
        <f t="shared" ref="F4:F24" si="1">C4-D4</f>
        <v>-0.21199999999999974</v>
      </c>
      <c r="G4" s="9">
        <f t="shared" ref="G4:G24" si="2">F4-AVERAGE($F$4:$F$24)</f>
        <v>-0.21220047607877102</v>
      </c>
      <c r="H4" s="9">
        <f>SUMPRODUCT($G$4:INDEX($G$4:$G$24,ROWS(G5:G$24)),$G5:G$24)/DEVSQ($G$4:$G$24)</f>
        <v>0.39733947269129355</v>
      </c>
      <c r="I4" s="13">
        <f t="shared" ref="I4:I14" si="3">SQRT(1/COUNT($G$4:$G$24))</f>
        <v>0.21821789023599236</v>
      </c>
      <c r="J4" s="17">
        <f t="shared" ref="J4:J14" si="4">1.96*I4</f>
        <v>0.42770706486254501</v>
      </c>
      <c r="K4" s="17">
        <f t="shared" ref="K4:K14" si="5">-1.96*I4</f>
        <v>-0.42770706486254501</v>
      </c>
    </row>
    <row r="5" spans="1:11" x14ac:dyDescent="0.25">
      <c r="A5" s="6">
        <v>42415</v>
      </c>
      <c r="B5" s="7">
        <v>2</v>
      </c>
      <c r="C5" s="8">
        <v>32.18</v>
      </c>
      <c r="D5" s="11">
        <f t="shared" si="0"/>
        <v>36.101939514442591</v>
      </c>
      <c r="E5" s="15"/>
      <c r="F5" s="17">
        <f t="shared" si="1"/>
        <v>-3.9219395144425917</v>
      </c>
      <c r="G5" s="9">
        <f t="shared" si="2"/>
        <v>-3.9221399905213632</v>
      </c>
      <c r="H5" s="9">
        <f>SUMPRODUCT($G$4:INDEX($G$4:$G$24,ROWS(G6:G$24)),$G6:G$24)/DEVSQ($G$4:$G$24)</f>
        <v>2.4315654286020522E-2</v>
      </c>
      <c r="I5" s="13">
        <f t="shared" si="3"/>
        <v>0.21821789023599236</v>
      </c>
      <c r="J5" s="17">
        <f t="shared" si="4"/>
        <v>0.42770706486254501</v>
      </c>
      <c r="K5" s="17">
        <f t="shared" si="5"/>
        <v>-0.42770706486254501</v>
      </c>
    </row>
    <row r="6" spans="1:11" x14ac:dyDescent="0.25">
      <c r="A6" s="6">
        <v>42444</v>
      </c>
      <c r="B6" s="7">
        <v>3</v>
      </c>
      <c r="C6" s="8">
        <v>38.21</v>
      </c>
      <c r="D6" s="11">
        <f t="shared" si="0"/>
        <v>39.137859511402468</v>
      </c>
      <c r="E6" s="15"/>
      <c r="F6" s="17">
        <f t="shared" si="1"/>
        <v>-0.92785951140246681</v>
      </c>
      <c r="G6" s="9">
        <f t="shared" si="2"/>
        <v>-0.92805998748123808</v>
      </c>
      <c r="H6" s="9">
        <f>SUMPRODUCT($G$4:INDEX($G$4:$G$24,ROWS(G7:G$24)),$G7:G$24)/DEVSQ($G$4:$G$24)</f>
        <v>-0.30291278061870131</v>
      </c>
      <c r="I6" s="13">
        <f t="shared" si="3"/>
        <v>0.21821789023599236</v>
      </c>
      <c r="J6" s="17">
        <f t="shared" si="4"/>
        <v>0.42770706486254501</v>
      </c>
      <c r="K6" s="17">
        <f t="shared" si="5"/>
        <v>-0.42770706486254501</v>
      </c>
    </row>
    <row r="7" spans="1:11" x14ac:dyDescent="0.25">
      <c r="A7" s="6">
        <v>42475</v>
      </c>
      <c r="B7" s="7">
        <v>4</v>
      </c>
      <c r="C7" s="8">
        <v>41.58</v>
      </c>
      <c r="D7" s="11">
        <f t="shared" si="0"/>
        <v>41.291879028885177</v>
      </c>
      <c r="E7" s="15"/>
      <c r="F7" s="17">
        <f t="shared" si="1"/>
        <v>0.2881209711148216</v>
      </c>
      <c r="G7" s="9">
        <f t="shared" si="2"/>
        <v>0.28792049503605033</v>
      </c>
      <c r="H7" s="9">
        <f>SUMPRODUCT($G$4:INDEX($G$4:$G$24,ROWS(G8:G$24)),$G8:G$24)/DEVSQ($G$4:$G$24)</f>
        <v>-0.27531962343029465</v>
      </c>
      <c r="I7" s="13">
        <f t="shared" si="3"/>
        <v>0.21821789023599236</v>
      </c>
      <c r="J7" s="17">
        <f t="shared" si="4"/>
        <v>0.42770706486254501</v>
      </c>
      <c r="K7" s="17">
        <f t="shared" si="5"/>
        <v>-0.42770706486254501</v>
      </c>
    </row>
    <row r="8" spans="1:11" x14ac:dyDescent="0.25">
      <c r="A8" s="6">
        <v>42505</v>
      </c>
      <c r="B8" s="7">
        <v>5</v>
      </c>
      <c r="C8" s="8">
        <v>46.74</v>
      </c>
      <c r="D8" s="11">
        <f t="shared" si="0"/>
        <v>42.962666369350323</v>
      </c>
      <c r="E8" s="15"/>
      <c r="F8" s="17">
        <f t="shared" si="1"/>
        <v>3.7773336306496788</v>
      </c>
      <c r="G8" s="9">
        <f t="shared" si="2"/>
        <v>3.7771331545709073</v>
      </c>
      <c r="H8" s="9">
        <f>SUMPRODUCT($G$4:INDEX($G$4:$G$24,ROWS(G9:G$24)),$G9:G$24)/DEVSQ($G$4:$G$24)</f>
        <v>-0.38129303320221408</v>
      </c>
      <c r="I8" s="13">
        <f t="shared" si="3"/>
        <v>0.21821789023599236</v>
      </c>
      <c r="J8" s="17">
        <f t="shared" si="4"/>
        <v>0.42770706486254501</v>
      </c>
      <c r="K8" s="17">
        <f t="shared" si="5"/>
        <v>-0.42770706486254501</v>
      </c>
    </row>
    <row r="9" spans="1:11" x14ac:dyDescent="0.25">
      <c r="A9" s="6">
        <v>42536</v>
      </c>
      <c r="B9" s="7">
        <v>6</v>
      </c>
      <c r="C9" s="8">
        <v>48.25</v>
      </c>
      <c r="D9" s="11">
        <f t="shared" si="0"/>
        <v>44.32779902584506</v>
      </c>
      <c r="E9" s="15"/>
      <c r="F9" s="17">
        <f t="shared" si="1"/>
        <v>3.92220097415494</v>
      </c>
      <c r="G9" s="9">
        <f t="shared" si="2"/>
        <v>3.9220004980761685</v>
      </c>
      <c r="H9" s="9">
        <f>SUMPRODUCT($G$4:INDEX($G$4:$G$24,ROWS(G10:G$24)),$G10:G$24)/DEVSQ($G$4:$G$24)</f>
        <v>-0.22973941014395519</v>
      </c>
      <c r="I9" s="13">
        <f t="shared" si="3"/>
        <v>0.21821789023599236</v>
      </c>
      <c r="J9" s="17">
        <f t="shared" si="4"/>
        <v>0.42770706486254501</v>
      </c>
      <c r="K9" s="17">
        <f t="shared" si="5"/>
        <v>-0.42770706486254501</v>
      </c>
    </row>
    <row r="10" spans="1:11" x14ac:dyDescent="0.25">
      <c r="A10" s="6">
        <v>42566</v>
      </c>
      <c r="B10" s="7">
        <v>7</v>
      </c>
      <c r="C10" s="8">
        <v>44.95</v>
      </c>
      <c r="D10" s="11">
        <f t="shared" si="0"/>
        <v>45.48200224105166</v>
      </c>
      <c r="E10" s="15"/>
      <c r="F10" s="17">
        <f t="shared" si="1"/>
        <v>-0.53200224105165717</v>
      </c>
      <c r="G10" s="9">
        <f t="shared" si="2"/>
        <v>-0.53220271713042844</v>
      </c>
      <c r="H10" s="9">
        <f>SUMPRODUCT($G$4:INDEX($G$4:$G$24,ROWS(G11:G$24)),$G11:G$24)/DEVSQ($G$4:$G$24)</f>
        <v>0.20488682734832483</v>
      </c>
      <c r="I10" s="13">
        <f t="shared" si="3"/>
        <v>0.21821789023599236</v>
      </c>
      <c r="J10" s="17">
        <f t="shared" si="4"/>
        <v>0.42770706486254501</v>
      </c>
      <c r="K10" s="17">
        <f t="shared" si="5"/>
        <v>-0.42770706486254501</v>
      </c>
    </row>
    <row r="11" spans="1:11" x14ac:dyDescent="0.25">
      <c r="A11" s="6">
        <v>42597</v>
      </c>
      <c r="B11" s="7">
        <v>8</v>
      </c>
      <c r="C11" s="8">
        <v>45.84</v>
      </c>
      <c r="D11" s="11">
        <f t="shared" si="0"/>
        <v>46.481818543327769</v>
      </c>
      <c r="E11" s="15"/>
      <c r="F11" s="17">
        <f t="shared" si="1"/>
        <v>-0.64181854332776567</v>
      </c>
      <c r="G11" s="9">
        <f t="shared" si="2"/>
        <v>-0.64201901940653694</v>
      </c>
      <c r="H11" s="9">
        <f>SUMPRODUCT($G$4:INDEX($G$4:$G$24,ROWS(G12:G$24)),$G12:G$24)/DEVSQ($G$4:$G$24)</f>
        <v>0.25749218261129614</v>
      </c>
      <c r="I11" s="13">
        <f t="shared" si="3"/>
        <v>0.21821789023599236</v>
      </c>
      <c r="J11" s="17">
        <f t="shared" si="4"/>
        <v>0.42770706486254501</v>
      </c>
      <c r="K11" s="17">
        <f t="shared" si="5"/>
        <v>-0.42770706486254501</v>
      </c>
    </row>
    <row r="12" spans="1:11" x14ac:dyDescent="0.25">
      <c r="A12" s="6">
        <v>42628</v>
      </c>
      <c r="B12" s="7">
        <v>9</v>
      </c>
      <c r="C12" s="8">
        <v>46.57</v>
      </c>
      <c r="D12" s="11">
        <f t="shared" si="0"/>
        <v>47.363719022804943</v>
      </c>
      <c r="E12" s="15"/>
      <c r="F12" s="17">
        <f t="shared" si="1"/>
        <v>-0.79371902280494311</v>
      </c>
      <c r="G12" s="9">
        <f t="shared" si="2"/>
        <v>-0.79391949888371438</v>
      </c>
      <c r="H12" s="9">
        <f>SUMPRODUCT($G$4:INDEX($G$4:$G$24,ROWS(G13:G$24)),$G13:G$24)/DEVSQ($G$4:$G$24)</f>
        <v>0.24757344240017051</v>
      </c>
      <c r="I12" s="13">
        <f t="shared" si="3"/>
        <v>0.21821789023599236</v>
      </c>
      <c r="J12" s="17">
        <f t="shared" si="4"/>
        <v>0.42770706486254501</v>
      </c>
      <c r="K12" s="17">
        <f t="shared" si="5"/>
        <v>-0.42770706486254501</v>
      </c>
    </row>
    <row r="13" spans="1:11" x14ac:dyDescent="0.25">
      <c r="A13" s="6">
        <v>42658</v>
      </c>
      <c r="B13" s="7">
        <v>10</v>
      </c>
      <c r="C13" s="8">
        <v>49.52</v>
      </c>
      <c r="D13" s="11">
        <f t="shared" si="0"/>
        <v>48.152605883792916</v>
      </c>
      <c r="E13" s="15"/>
      <c r="F13" s="17">
        <f t="shared" si="1"/>
        <v>1.3673941162070875</v>
      </c>
      <c r="G13" s="9">
        <f t="shared" si="2"/>
        <v>1.3671936401283162</v>
      </c>
      <c r="H13" s="9">
        <f>SUMPRODUCT($G$4:INDEX($G$4:$G$24,ROWS(G14:G$24)),$G14:G$24)/DEVSQ($G$4:$G$24)</f>
        <v>-8.8415747137972914E-2</v>
      </c>
      <c r="I13" s="13">
        <f t="shared" si="3"/>
        <v>0.21821789023599236</v>
      </c>
      <c r="J13" s="17">
        <f t="shared" si="4"/>
        <v>0.42770706486254501</v>
      </c>
      <c r="K13" s="17">
        <f t="shared" si="5"/>
        <v>-0.42770706486254501</v>
      </c>
    </row>
    <row r="14" spans="1:11" x14ac:dyDescent="0.25">
      <c r="A14" s="6">
        <v>42689</v>
      </c>
      <c r="B14" s="7">
        <v>11</v>
      </c>
      <c r="C14" s="8">
        <v>44.73</v>
      </c>
      <c r="D14" s="11">
        <f t="shared" si="0"/>
        <v>48.866240855077798</v>
      </c>
      <c r="E14" s="15"/>
      <c r="F14" s="17">
        <f t="shared" si="1"/>
        <v>-4.1362408550778014</v>
      </c>
      <c r="G14" s="9">
        <f t="shared" si="2"/>
        <v>-4.1364413311565729</v>
      </c>
      <c r="H14" s="9">
        <f>SUMPRODUCT($G$4:INDEX($G$4:$G$24,ROWS(G15:G$24)),$G15:G$24)/DEVSQ($G$4:$G$24)</f>
        <v>-8.4240201564558428E-2</v>
      </c>
      <c r="I14" s="13">
        <f t="shared" si="3"/>
        <v>0.21821789023599236</v>
      </c>
      <c r="J14" s="17">
        <f t="shared" si="4"/>
        <v>0.42770706486254501</v>
      </c>
      <c r="K14" s="17">
        <f t="shared" si="5"/>
        <v>-0.42770706486254501</v>
      </c>
    </row>
    <row r="15" spans="1:11" x14ac:dyDescent="0.25">
      <c r="A15" s="6">
        <v>42719</v>
      </c>
      <c r="B15" s="7">
        <v>12</v>
      </c>
      <c r="C15" s="8">
        <v>53.29</v>
      </c>
      <c r="D15" s="11">
        <f t="shared" si="0"/>
        <v>49.517738540287652</v>
      </c>
      <c r="E15" s="15"/>
      <c r="F15" s="17">
        <f t="shared" si="1"/>
        <v>3.7722614597123467</v>
      </c>
      <c r="G15" s="9">
        <f t="shared" si="2"/>
        <v>3.7720609836335752</v>
      </c>
    </row>
    <row r="16" spans="1:11" x14ac:dyDescent="0.25">
      <c r="A16" s="6">
        <v>42750</v>
      </c>
      <c r="B16" s="7">
        <v>13</v>
      </c>
      <c r="C16" s="8">
        <v>54.58</v>
      </c>
      <c r="D16" s="11">
        <f t="shared" si="0"/>
        <v>50.117058313993255</v>
      </c>
      <c r="E16" s="15"/>
      <c r="F16" s="17">
        <f t="shared" si="1"/>
        <v>4.4629416860067437</v>
      </c>
      <c r="G16" s="9">
        <f t="shared" si="2"/>
        <v>4.4627412099279722</v>
      </c>
    </row>
    <row r="17" spans="1:7" x14ac:dyDescent="0.25">
      <c r="A17" s="6">
        <v>42781</v>
      </c>
      <c r="B17" s="7">
        <v>14</v>
      </c>
      <c r="C17" s="8">
        <v>54.87</v>
      </c>
      <c r="D17" s="11">
        <f t="shared" si="0"/>
        <v>50.671941755494245</v>
      </c>
      <c r="E17" s="15"/>
      <c r="F17" s="17">
        <f t="shared" si="1"/>
        <v>4.1980582445057522</v>
      </c>
      <c r="G17" s="9">
        <f t="shared" si="2"/>
        <v>4.1978577684269807</v>
      </c>
    </row>
    <row r="18" spans="1:7" x14ac:dyDescent="0.25">
      <c r="A18" s="6">
        <v>42809</v>
      </c>
      <c r="B18" s="7">
        <v>15</v>
      </c>
      <c r="C18" s="8">
        <v>51.59</v>
      </c>
      <c r="D18" s="11">
        <f t="shared" si="0"/>
        <v>51.188525880752792</v>
      </c>
      <c r="E18" s="15"/>
      <c r="F18" s="17">
        <f t="shared" si="1"/>
        <v>0.40147411924721155</v>
      </c>
      <c r="G18" s="9">
        <f t="shared" si="2"/>
        <v>0.40127364316844027</v>
      </c>
    </row>
    <row r="19" spans="1:7" x14ac:dyDescent="0.25">
      <c r="A19" s="6">
        <v>42840</v>
      </c>
      <c r="B19" s="7">
        <v>16</v>
      </c>
      <c r="C19" s="8">
        <v>52.31</v>
      </c>
      <c r="D19" s="11">
        <f t="shared" si="0"/>
        <v>51.671758057770361</v>
      </c>
      <c r="E19" s="15"/>
      <c r="F19" s="17">
        <f t="shared" si="1"/>
        <v>0.63824194222964081</v>
      </c>
      <c r="G19" s="9">
        <f t="shared" si="2"/>
        <v>0.63804146615086954</v>
      </c>
    </row>
    <row r="20" spans="1:7" x14ac:dyDescent="0.25">
      <c r="A20" s="6">
        <v>42870</v>
      </c>
      <c r="B20" s="7">
        <v>17</v>
      </c>
      <c r="C20" s="8">
        <v>50.33</v>
      </c>
      <c r="D20" s="11">
        <f t="shared" si="0"/>
        <v>52.125684913620915</v>
      </c>
      <c r="E20" s="15"/>
      <c r="F20" s="17">
        <f t="shared" si="1"/>
        <v>-1.7956849136209172</v>
      </c>
      <c r="G20" s="9">
        <f t="shared" si="2"/>
        <v>-1.7958853896996885</v>
      </c>
    </row>
    <row r="21" spans="1:7" x14ac:dyDescent="0.25">
      <c r="A21" s="6">
        <v>42901</v>
      </c>
      <c r="B21" s="7">
        <v>18</v>
      </c>
      <c r="C21" s="8">
        <v>46.37</v>
      </c>
      <c r="D21" s="11">
        <f t="shared" si="0"/>
        <v>52.553658537247529</v>
      </c>
      <c r="E21" s="15"/>
      <c r="F21" s="17">
        <f t="shared" si="1"/>
        <v>-6.1836585372475312</v>
      </c>
      <c r="G21" s="9">
        <f t="shared" si="2"/>
        <v>-6.1838590133263027</v>
      </c>
    </row>
    <row r="22" spans="1:7" x14ac:dyDescent="0.25">
      <c r="A22" s="6">
        <v>42931</v>
      </c>
      <c r="B22" s="7">
        <v>19</v>
      </c>
      <c r="C22" s="8">
        <v>48.48</v>
      </c>
      <c r="D22" s="11">
        <f t="shared" si="0"/>
        <v>52.958486856508721</v>
      </c>
      <c r="E22" s="15"/>
      <c r="F22" s="17">
        <f t="shared" si="1"/>
        <v>-4.4784868565087237</v>
      </c>
      <c r="G22" s="9">
        <f t="shared" si="2"/>
        <v>-4.4786873325874952</v>
      </c>
    </row>
    <row r="23" spans="1:7" x14ac:dyDescent="0.25">
      <c r="A23" s="6">
        <v>42962</v>
      </c>
      <c r="B23" s="7">
        <v>20</v>
      </c>
      <c r="C23" s="8">
        <v>51.7</v>
      </c>
      <c r="D23" s="11">
        <f t="shared" si="0"/>
        <v>53.342545398235501</v>
      </c>
      <c r="E23" s="15"/>
      <c r="F23" s="17">
        <f t="shared" si="1"/>
        <v>-1.6425453982354981</v>
      </c>
      <c r="G23" s="9">
        <f t="shared" si="2"/>
        <v>-1.6427458743142693</v>
      </c>
    </row>
    <row r="24" spans="1:7" x14ac:dyDescent="0.25">
      <c r="A24" s="6">
        <v>42993</v>
      </c>
      <c r="B24" s="7">
        <v>21</v>
      </c>
      <c r="C24" s="8">
        <v>56.15</v>
      </c>
      <c r="D24" s="11">
        <f t="shared" si="0"/>
        <v>53.707861752454129</v>
      </c>
      <c r="E24" s="15"/>
      <c r="F24" s="17">
        <f t="shared" si="1"/>
        <v>2.4421382475458699</v>
      </c>
      <c r="G24" s="9">
        <f t="shared" si="2"/>
        <v>2.4419377714670985</v>
      </c>
    </row>
    <row r="25" spans="1:7" x14ac:dyDescent="0.25">
      <c r="B25" s="7">
        <v>22</v>
      </c>
      <c r="E25" s="16">
        <f t="shared" ref="E25:E33" si="6">$I$1*LN(B25)+$I$2</f>
        <v>54.056180369520391</v>
      </c>
    </row>
    <row r="26" spans="1:7" x14ac:dyDescent="0.25">
      <c r="B26" s="7">
        <v>23</v>
      </c>
      <c r="E26" s="16">
        <f t="shared" si="6"/>
        <v>54.389012941769508</v>
      </c>
    </row>
    <row r="27" spans="1:7" x14ac:dyDescent="0.25">
      <c r="B27" s="7">
        <v>24</v>
      </c>
      <c r="E27" s="16">
        <f t="shared" si="6"/>
        <v>54.707678054730238</v>
      </c>
    </row>
    <row r="28" spans="1:7" x14ac:dyDescent="0.25">
      <c r="B28" s="7">
        <v>25</v>
      </c>
      <c r="E28" s="16">
        <f t="shared" si="6"/>
        <v>55.013332738700655</v>
      </c>
    </row>
    <row r="29" spans="1:7" x14ac:dyDescent="0.25">
      <c r="B29" s="7">
        <v>26</v>
      </c>
      <c r="E29" s="16">
        <f t="shared" si="6"/>
        <v>55.306997828435847</v>
      </c>
    </row>
    <row r="30" spans="1:7" x14ac:dyDescent="0.25">
      <c r="B30" s="7">
        <v>27</v>
      </c>
      <c r="E30" s="16">
        <f t="shared" si="6"/>
        <v>55.589578534207412</v>
      </c>
    </row>
    <row r="31" spans="1:7" x14ac:dyDescent="0.25">
      <c r="B31" s="7">
        <v>28</v>
      </c>
      <c r="E31" s="16">
        <f t="shared" si="6"/>
        <v>55.861881269936838</v>
      </c>
    </row>
    <row r="32" spans="1:7" x14ac:dyDescent="0.25">
      <c r="B32" s="7">
        <v>29</v>
      </c>
      <c r="E32" s="16">
        <f t="shared" si="6"/>
        <v>56.124627527023719</v>
      </c>
    </row>
    <row r="33" spans="2:5" x14ac:dyDescent="0.25">
      <c r="B33" s="7">
        <v>30</v>
      </c>
      <c r="E33" s="16">
        <f t="shared" si="6"/>
        <v>56.378465395195391</v>
      </c>
    </row>
    <row r="34" spans="2:5" x14ac:dyDescent="0.25">
      <c r="B34" s="3"/>
      <c r="E34" s="2"/>
    </row>
    <row r="35" spans="2:5" x14ac:dyDescent="0.25">
      <c r="B35" s="3"/>
      <c r="E35" s="2"/>
    </row>
    <row r="36" spans="2:5" x14ac:dyDescent="0.25">
      <c r="B36" s="3"/>
      <c r="E36" s="2"/>
    </row>
    <row r="37" spans="2:5" x14ac:dyDescent="0.25">
      <c r="B37" s="3"/>
      <c r="E37" s="2"/>
    </row>
    <row r="38" spans="2:5" x14ac:dyDescent="0.25">
      <c r="B38" s="3"/>
      <c r="E38" s="2"/>
    </row>
    <row r="39" spans="2:5" x14ac:dyDescent="0.25">
      <c r="B39" s="3"/>
      <c r="E39" s="2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6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W8.1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Branko Pecar</cp:lastModifiedBy>
  <dcterms:created xsi:type="dcterms:W3CDTF">2019-05-26T16:12:06Z</dcterms:created>
  <dcterms:modified xsi:type="dcterms:W3CDTF">2020-09-20T07:10:26Z</dcterms:modified>
</cp:coreProperties>
</file>